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240" windowHeight="8625"/>
  </bookViews>
  <sheets>
    <sheet name="FEBRERO" sheetId="1" r:id="rId1"/>
    <sheet name="Hoja1" sheetId="2" r:id="rId2"/>
  </sheets>
  <calcPr calcId="145621"/>
</workbook>
</file>

<file path=xl/calcChain.xml><?xml version="1.0" encoding="utf-8"?>
<calcChain xmlns="http://schemas.openxmlformats.org/spreadsheetml/2006/main">
  <c r="Q22" i="1" l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K18" i="1"/>
  <c r="K16" i="1"/>
  <c r="K10" i="1"/>
  <c r="K8" i="1"/>
  <c r="J22" i="1"/>
  <c r="R22" i="1" s="1"/>
  <c r="J21" i="1"/>
  <c r="R21" i="1" s="1"/>
  <c r="J20" i="1"/>
  <c r="R20" i="1" s="1"/>
  <c r="J19" i="1"/>
  <c r="K19" i="1" s="1"/>
  <c r="J18" i="1"/>
  <c r="R18" i="1" s="1"/>
  <c r="J17" i="1"/>
  <c r="R17" i="1" s="1"/>
  <c r="J16" i="1"/>
  <c r="R16" i="1" s="1"/>
  <c r="J15" i="1"/>
  <c r="K15" i="1" s="1"/>
  <c r="J14" i="1"/>
  <c r="R14" i="1" s="1"/>
  <c r="J13" i="1"/>
  <c r="R13" i="1" s="1"/>
  <c r="J12" i="1"/>
  <c r="R12" i="1" s="1"/>
  <c r="J11" i="1"/>
  <c r="K11" i="1" s="1"/>
  <c r="J10" i="1"/>
  <c r="R10" i="1" s="1"/>
  <c r="J9" i="1"/>
  <c r="R9" i="1" s="1"/>
  <c r="J8" i="1"/>
  <c r="R8" i="1" s="1"/>
  <c r="K12" i="1" l="1"/>
  <c r="K20" i="1"/>
  <c r="K14" i="1"/>
  <c r="K22" i="1"/>
  <c r="R11" i="1"/>
  <c r="R15" i="1"/>
  <c r="R19" i="1"/>
  <c r="K9" i="1"/>
  <c r="K13" i="1"/>
  <c r="K17" i="1"/>
  <c r="K21" i="1"/>
  <c r="AC12" i="2" l="1"/>
  <c r="AC11" i="2" s="1"/>
  <c r="AA12" i="2"/>
  <c r="Z11" i="2"/>
  <c r="AD10" i="2"/>
  <c r="AB10" i="2"/>
  <c r="AD9" i="2"/>
  <c r="AB9" i="2"/>
  <c r="AC8" i="2"/>
  <c r="AC6" i="2" s="1"/>
  <c r="AA8" i="2"/>
  <c r="AA6" i="2" s="1"/>
  <c r="AD7" i="2"/>
  <c r="AB7" i="2"/>
  <c r="Z6" i="2"/>
  <c r="Z13" i="2" s="1"/>
  <c r="W10" i="2"/>
  <c r="W9" i="2"/>
  <c r="W7" i="2"/>
  <c r="U10" i="2"/>
  <c r="U9" i="2"/>
  <c r="U7" i="2"/>
  <c r="V12" i="2"/>
  <c r="V11" i="2" s="1"/>
  <c r="V8" i="2"/>
  <c r="V6" i="2" s="1"/>
  <c r="T8" i="2"/>
  <c r="U8" i="2" s="1"/>
  <c r="T12" i="2"/>
  <c r="T11" i="2" s="1"/>
  <c r="U11" i="2" s="1"/>
  <c r="S11" i="2"/>
  <c r="S6" i="2"/>
  <c r="M16" i="2"/>
  <c r="O9" i="2"/>
  <c r="P9" i="2" s="1"/>
  <c r="M18" i="2"/>
  <c r="M6" i="2"/>
  <c r="O10" i="2"/>
  <c r="P10" i="2" s="1"/>
  <c r="O8" i="2"/>
  <c r="P8" i="2" s="1"/>
  <c r="O7" i="2"/>
  <c r="P7" i="2" s="1"/>
  <c r="N11" i="2"/>
  <c r="N6" i="2"/>
  <c r="N13" i="2" s="1"/>
  <c r="W11" i="2" l="1"/>
  <c r="AD12" i="2"/>
  <c r="AC13" i="2"/>
  <c r="AD8" i="2"/>
  <c r="AB6" i="2"/>
  <c r="AD6" i="2"/>
  <c r="AB8" i="2"/>
  <c r="AA11" i="2"/>
  <c r="AB12" i="2"/>
  <c r="V13" i="2"/>
  <c r="U12" i="2"/>
  <c r="W8" i="2"/>
  <c r="W12" i="2"/>
  <c r="T6" i="2"/>
  <c r="S13" i="2"/>
  <c r="O6" i="2"/>
  <c r="AD11" i="2" l="1"/>
  <c r="AB11" i="2"/>
  <c r="AA13" i="2"/>
  <c r="T13" i="2"/>
  <c r="U6" i="2"/>
  <c r="W6" i="2"/>
  <c r="P6" i="2"/>
  <c r="AB13" i="2" l="1"/>
  <c r="AD13" i="2"/>
  <c r="U13" i="2"/>
  <c r="W13" i="2"/>
  <c r="M23" i="1"/>
  <c r="P7" i="1" l="1"/>
  <c r="J7" i="1" l="1"/>
  <c r="K7" i="1" s="1"/>
  <c r="Q7" i="1"/>
  <c r="F23" i="1"/>
  <c r="G23" i="1"/>
  <c r="H23" i="1"/>
  <c r="I23" i="1"/>
  <c r="L23" i="1"/>
  <c r="N23" i="1"/>
  <c r="O23" i="1"/>
  <c r="M12" i="2" l="1"/>
  <c r="R7" i="1"/>
  <c r="J23" i="1"/>
  <c r="Q23" i="1"/>
  <c r="P23" i="1"/>
  <c r="R23" i="1" l="1"/>
  <c r="M11" i="2"/>
  <c r="M13" i="2" s="1"/>
  <c r="O12" i="2"/>
  <c r="K23" i="1"/>
  <c r="O11" i="2" l="1"/>
  <c r="P12" i="2"/>
  <c r="P11" i="2" l="1"/>
  <c r="O13" i="2"/>
  <c r="P13" i="2" s="1"/>
</calcChain>
</file>

<file path=xl/sharedStrings.xml><?xml version="1.0" encoding="utf-8"?>
<sst xmlns="http://schemas.openxmlformats.org/spreadsheetml/2006/main" count="154" uniqueCount="86">
  <si>
    <t>TOTALES</t>
  </si>
  <si>
    <t>CSF</t>
  </si>
  <si>
    <t>Nación</t>
  </si>
  <si>
    <t>10</t>
  </si>
  <si>
    <t>ORGANIZACION IBEROAMERICANA DE SEGURIDAD SOCIAL OISS (LEY 65 / 1981).</t>
  </si>
  <si>
    <t>SERVICIOS PERSONALES INDIRECTOS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</si>
  <si>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</si>
  <si>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</si>
  <si>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</si>
  <si>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</si>
  <si>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</si>
  <si>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</si>
  <si>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</si>
  <si>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</si>
  <si>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</si>
  <si>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</si>
  <si>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</si>
  <si>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</si>
  <si>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</si>
  <si>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</si>
  <si>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</si>
  <si>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</si>
  <si>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</si>
  <si>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</si>
  <si>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</si>
  <si>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</si>
  <si>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</si>
  <si>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</si>
  <si>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</si>
  <si>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</si>
  <si>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</si>
  <si>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</si>
  <si>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</si>
  <si>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</si>
  <si>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</si>
  <si>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</si>
  <si>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</si>
  <si>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</si>
  <si>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</si>
  <si>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</si>
  <si>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PRESUPUESTO VIGENTE 2018</t>
  </si>
  <si>
    <t>PRESUPUESTO VIGENTE 2017</t>
  </si>
  <si>
    <t>VARIACIÓN ABSOLUTA</t>
  </si>
  <si>
    <t>% DE VARIACIÓN</t>
  </si>
  <si>
    <t>GASTOS DE FUNCIONAMIENTO</t>
  </si>
  <si>
    <t>GASTOS DE PERSONAL DE NÓMINA</t>
  </si>
  <si>
    <t>GASTOS GENERALES</t>
  </si>
  <si>
    <t>TRANSFERENCIAS CORRIENTES</t>
  </si>
  <si>
    <t>PRESUPUESTO DE INVERSIÓN</t>
  </si>
  <si>
    <t>PROYECTO DOTACIÓN DE LA INFRAESTRUCTURA TECNOLÓGICA</t>
  </si>
  <si>
    <t>COMPROMISOS A 31 DE DICIEMBRE DE 2018</t>
  </si>
  <si>
    <t>OBLIGADOS  A 31 DE DICIEMBRE DE 2018</t>
  </si>
  <si>
    <t>% EJECUTADO</t>
  </si>
  <si>
    <t>APR. VIGENTE</t>
  </si>
  <si>
    <t>COMPROMISO</t>
  </si>
  <si>
    <t>OBLIGADO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</si>
  <si>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</si>
  <si>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</si>
  <si>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</si>
  <si>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</si>
  <si>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</si>
  <si>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</si>
  <si>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</si>
  <si>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</si>
  <si>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</si>
  <si>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</si>
  <si>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</si>
  <si>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</si>
  <si>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A-08-03</t>
  </si>
  <si>
    <t>C-1305-1000-1</t>
  </si>
  <si>
    <t>C-1399-1000-2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</si>
  <si>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</si>
  <si>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</si>
  <si>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</si>
  <si>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</si>
  <si>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</si>
  <si>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</si>
  <si>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</si>
  <si>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</si>
  <si>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</si>
  <si>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</si>
  <si>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TASAS Y DERECHOS ADMINISTRATIVOS</t>
  </si>
  <si>
    <t>OPTIMIZACIÓN DEL REGISTRO UNICO DE APORTANTES RUA  BOGOTÁ</t>
  </si>
  <si>
    <t>FORTALECIMIENTO DE LA GESTIÓN DE LA INFORMACIÓN DE APORTES DE AFILIADOS A CAJANAL – EICE EN EL REGISTRO NACIONAL DE AFILIADOS  BOGOTÁ</t>
  </si>
  <si>
    <t>MEJORAMIENTO DEL SOPORTE DE LAS TECNOLOGÍAS DE INFORMACIÓN EN LA UGPP  BOGOTÁ</t>
  </si>
  <si>
    <t>PERÍODO: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</si>
</sst>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44" fontId="3" fillId="0" borderId="1" xfId="1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3" fontId="2" fillId="0" borderId="5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8" xfId="2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8" xfId="3" applyNumberFormat="1" applyFont="1" applyFill="1" applyBorder="1" applyAlignment="1">
      <alignment horizontal="right" vertical="center" wrapText="1" readingOrder="1"/>
    </xf>
    <xf numFmtId="3" fontId="6" fillId="0" borderId="5" xfId="3" applyNumberFormat="1" applyFont="1" applyFill="1" applyBorder="1" applyAlignment="1">
      <alignment horizontal="right" vertical="center" wrapText="1" readingOrder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/>
    <xf numFmtId="0" fontId="8" fillId="0" borderId="5" xfId="0" applyFont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/>
    </xf>
    <xf numFmtId="164" fontId="8" fillId="3" borderId="5" xfId="8" applyNumberFormat="1" applyFont="1" applyFill="1" applyBorder="1"/>
    <xf numFmtId="9" fontId="8" fillId="3" borderId="5" xfId="2" applyFont="1" applyFill="1" applyBorder="1"/>
    <xf numFmtId="164" fontId="8" fillId="0" borderId="5" xfId="8" applyNumberFormat="1" applyFont="1" applyBorder="1"/>
    <xf numFmtId="9" fontId="8" fillId="0" borderId="5" xfId="2" applyFont="1" applyBorder="1"/>
    <xf numFmtId="164" fontId="7" fillId="3" borderId="5" xfId="8" applyNumberFormat="1" applyFont="1" applyFill="1" applyBorder="1"/>
    <xf numFmtId="9" fontId="7" fillId="3" borderId="5" xfId="2" applyFont="1" applyFill="1" applyBorder="1"/>
    <xf numFmtId="10" fontId="8" fillId="3" borderId="5" xfId="2" applyNumberFormat="1" applyFont="1" applyFill="1" applyBorder="1"/>
    <xf numFmtId="10" fontId="8" fillId="0" borderId="5" xfId="2" applyNumberFormat="1" applyFont="1" applyBorder="1"/>
    <xf numFmtId="10" fontId="7" fillId="3" borderId="5" xfId="2" applyNumberFormat="1" applyFont="1" applyFill="1" applyBorder="1"/>
    <xf numFmtId="10" fontId="8" fillId="3" borderId="5" xfId="2" applyNumberFormat="1" applyFont="1" applyFill="1" applyBorder="1" applyAlignment="1">
      <alignment horizontal="center"/>
    </xf>
    <xf numFmtId="10" fontId="8" fillId="0" borderId="5" xfId="2" applyNumberFormat="1" applyFont="1" applyBorder="1" applyAlignment="1">
      <alignment horizontal="center"/>
    </xf>
    <xf numFmtId="10" fontId="7" fillId="3" borderId="5" xfId="2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9">
    <cellStyle name="Millares" xfId="8" builtinId="3"/>
    <cellStyle name="Moneda" xfId="1" builtinId="4"/>
    <cellStyle name="Normal" xfId="0" builtinId="0"/>
    <cellStyle name="Normal 10" xfId="4"/>
    <cellStyle name="Normal 2" xfId="5"/>
    <cellStyle name="Normal 2 2" xfId="3"/>
    <cellStyle name="Normal 2_Enero 2014" xfId="6"/>
    <cellStyle name="Normal 3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Hoja1!$Z$5</c:f>
              <c:strCache>
                <c:ptCount val="1"/>
                <c:pt idx="0">
                  <c:v>APR. VIGENTE</c:v>
                </c:pt>
              </c:strCache>
            </c:strRef>
          </c:tx>
          <c:invertIfNegative val="0"/>
          <c:val>
            <c:numRef>
              <c:f>Hoja1!$Z$6:$Z$13</c:f>
              <c:numCache>
                <c:formatCode>_(* #.##0_);_(* \(#.##0\);_(* "-"??_);_(@_)</c:formatCode>
                <c:ptCount val="1"/>
                <c:pt idx="0">
                  <c:v>182341.79107400001</c:v>
                </c:pt>
              </c:numCache>
            </c:numRef>
          </c:val>
        </c:ser>
        <c:ser>
          <c:idx val="1"/>
          <c:order val="1"/>
          <c:tx>
            <c:strRef>
              <c:f>Hoja1!$AA$5</c:f>
              <c:strCache>
                <c:ptCount val="1"/>
                <c:pt idx="0">
                  <c:v>COMPROMISO</c:v>
                </c:pt>
              </c:strCache>
            </c:strRef>
          </c:tx>
          <c:invertIfNegative val="0"/>
          <c:val>
            <c:numRef>
              <c:f>Hoja1!$AA$6:$AA$13</c:f>
              <c:numCache>
                <c:formatCode>_(* #.##0_);_(* \(#.##0\);_(* "-"??_);_(@_)</c:formatCode>
                <c:ptCount val="1"/>
                <c:pt idx="0">
                  <c:v>139205</c:v>
                </c:pt>
              </c:numCache>
            </c:numRef>
          </c:val>
        </c:ser>
        <c:ser>
          <c:idx val="2"/>
          <c:order val="2"/>
          <c:tx>
            <c:strRef>
              <c:f>Hoja1!$AB$5</c:f>
              <c:strCache>
                <c:ptCount val="1"/>
                <c:pt idx="0">
                  <c:v>% EJECUTADO</c:v>
                </c:pt>
              </c:strCache>
            </c:strRef>
          </c:tx>
          <c:invertIfNegative val="0"/>
          <c:val>
            <c:numRef>
              <c:f>Hoja1!$AB$6:$AB$13</c:f>
            </c:numRef>
          </c:val>
        </c:ser>
        <c:ser>
          <c:idx val="3"/>
          <c:order val="3"/>
          <c:tx>
            <c:strRef>
              <c:f>Hoja1!$AC$5</c:f>
              <c:strCache>
                <c:ptCount val="1"/>
                <c:pt idx="0">
                  <c:v>OBLIGADO</c:v>
                </c:pt>
              </c:strCache>
            </c:strRef>
          </c:tx>
          <c:invertIfNegative val="0"/>
          <c:val>
            <c:numRef>
              <c:f>Hoja1!$AC$6:$AC$13</c:f>
              <c:numCache>
                <c:formatCode>_(* #.##0_);_(* \(#.##0\);_(* "-"??_);_(@_)</c:formatCode>
                <c:ptCount val="1"/>
                <c:pt idx="0">
                  <c:v>134873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265536"/>
        <c:axId val="101646912"/>
        <c:axId val="0"/>
      </c:bar3DChart>
      <c:catAx>
        <c:axId val="99265536"/>
        <c:scaling>
          <c:orientation val="minMax"/>
        </c:scaling>
        <c:delete val="0"/>
        <c:axPos val="l"/>
        <c:majorTickMark val="out"/>
        <c:minorTickMark val="none"/>
        <c:tickLblPos val="nextTo"/>
        <c:crossAx val="101646912"/>
        <c:crosses val="autoZero"/>
        <c:auto val="1"/>
        <c:lblAlgn val="ctr"/>
        <c:lblOffset val="100"/>
        <c:noMultiLvlLbl val="0"/>
      </c:catAx>
      <c:valAx>
        <c:axId val="101646912"/>
        <c:scaling>
          <c:orientation val="minMax"/>
        </c:scaling>
        <c:delete val="0"/>
        <c:axPos val="b"/>
        <c:majorGridlines/>
        <c:numFmt formatCode="_(* #.##0_);_(* \(#.##0\);_(* &quot;-&quot;??_);_(@_)" sourceLinked="1"/>
        <c:majorTickMark val="out"/>
        <c:minorTickMark val="none"/>
        <c:tickLblPos val="nextTo"/>
        <c:crossAx val="99265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2064741907257"/>
          <c:y val="0.27257217847769027"/>
          <c:w val="0.21384601924759403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10</xdr:col>
      <xdr:colOff>76200</xdr:colOff>
      <xdr:row>17</xdr:row>
      <xdr:rowOff>142875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1500"/>
          <a:ext cx="4648200" cy="1847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14</xdr:row>
      <xdr:rowOff>42862</xdr:rowOff>
    </xdr:from>
    <xdr:to>
      <xdr:col>32</xdr:col>
      <xdr:colOff>0</xdr:colOff>
      <xdr:row>28</xdr:row>
      <xdr:rowOff>119062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F13" zoomScaleNormal="100" workbookViewId="0">
      <selection activeCell="L29" sqref="L29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20" x14ac:dyDescent="0.25">
      <c r="A1" s="45" t="s">
        <v>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20" x14ac:dyDescent="0.25">
      <c r="A2" s="47" t="s">
        <v>38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20" x14ac:dyDescent="0.25">
      <c r="A3" s="47" t="s">
        <v>37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20" ht="13.5" thickBot="1" x14ac:dyDescent="0.3">
      <c r="A4" s="49" t="s">
        <v>85</v>
      </c>
      <c r="B4" s="50"/>
      <c r="C4" s="50"/>
      <c r="D4" s="50"/>
      <c r="E4" s="50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20" ht="25.5" x14ac:dyDescent="0.25">
      <c r="A5" s="51" t="s">
        <v>36</v>
      </c>
      <c r="B5" s="53" t="s">
        <v>35</v>
      </c>
      <c r="C5" s="53" t="s">
        <v>34</v>
      </c>
      <c r="D5" s="55" t="s">
        <v>33</v>
      </c>
      <c r="E5" s="53" t="s">
        <v>32</v>
      </c>
      <c r="F5" s="23" t="s">
        <v>31</v>
      </c>
      <c r="G5" s="23" t="s">
        <v>30</v>
      </c>
      <c r="H5" s="23" t="s">
        <v>29</v>
      </c>
      <c r="I5" s="23" t="s">
        <v>28</v>
      </c>
      <c r="J5" s="23" t="s">
        <v>27</v>
      </c>
      <c r="K5" s="23" t="s">
        <v>26</v>
      </c>
      <c r="L5" s="23" t="s">
        <v>25</v>
      </c>
      <c r="M5" s="23" t="s">
        <v>24</v>
      </c>
      <c r="N5" s="23" t="s">
        <v>23</v>
      </c>
      <c r="O5" s="23" t="s">
        <v>22</v>
      </c>
      <c r="P5" s="23" t="s">
        <v>21</v>
      </c>
      <c r="Q5" s="23" t="s">
        <v>20</v>
      </c>
      <c r="R5" s="22" t="s">
        <v>19</v>
      </c>
    </row>
    <row r="6" spans="1:20" ht="15.75" customHeight="1" thickBot="1" x14ac:dyDescent="0.3">
      <c r="A6" s="52"/>
      <c r="B6" s="54"/>
      <c r="C6" s="54"/>
      <c r="D6" s="56"/>
      <c r="E6" s="54"/>
      <c r="F6" s="21" t="s">
        <v>18</v>
      </c>
      <c r="G6" s="21" t="s">
        <v>17</v>
      </c>
      <c r="H6" s="21" t="s">
        <v>16</v>
      </c>
      <c r="I6" s="21" t="s">
        <v>15</v>
      </c>
      <c r="J6" s="21" t="s">
        <v>14</v>
      </c>
      <c r="K6" s="21" t="s">
        <v>13</v>
      </c>
      <c r="L6" s="21" t="s">
        <v>12</v>
      </c>
      <c r="M6" s="21" t="s">
        <v>11</v>
      </c>
      <c r="N6" s="21" t="s">
        <v>10</v>
      </c>
      <c r="O6" s="21" t="s">
        <v>9</v>
      </c>
      <c r="P6" s="21" t="s">
        <v>8</v>
      </c>
      <c r="Q6" s="21" t="s">
        <v>7</v>
      </c>
      <c r="R6" s="20" t="s">
        <v>6</v>
      </c>
    </row>
    <row r="7" spans="1:20" ht="23.25" customHeight="1" x14ac:dyDescent="0.25">
      <c r="A7" s="19" t="s">
        <v>56</v>
      </c>
      <c r="B7" s="18" t="s">
        <v>2</v>
      </c>
      <c r="C7" s="18" t="s">
        <v>3</v>
      </c>
      <c r="D7" s="17" t="s">
        <v>1</v>
      </c>
      <c r="E7" s="16" t="s">
        <v>72</v>
      </c>
      <c r="F7" s="25">
        <v>47231313000</v>
      </c>
      <c r="G7" s="8">
        <v>0</v>
      </c>
      <c r="H7" s="8">
        <v>0</v>
      </c>
      <c r="I7" s="8">
        <v>0</v>
      </c>
      <c r="J7" s="15">
        <f t="shared" ref="J7:J22" si="0">+F7+G7-H7-I7</f>
        <v>47231313000</v>
      </c>
      <c r="K7" s="15">
        <f>+J7-L7</f>
        <v>40741850210</v>
      </c>
      <c r="L7" s="15">
        <v>6489462790</v>
      </c>
      <c r="M7" s="15">
        <v>6484568356</v>
      </c>
      <c r="N7" s="15">
        <v>6484568356</v>
      </c>
      <c r="O7" s="15">
        <v>0</v>
      </c>
      <c r="P7" s="15">
        <f>+L7-M7</f>
        <v>4894434</v>
      </c>
      <c r="Q7" s="15">
        <f t="shared" ref="Q7:Q22" si="1">+M7-N7</f>
        <v>0</v>
      </c>
      <c r="R7" s="14">
        <f t="shared" ref="R7:R23" si="2">+L7/J7</f>
        <v>0.1373974674386037</v>
      </c>
    </row>
    <row r="8" spans="1:20" ht="23.25" customHeight="1" x14ac:dyDescent="0.25">
      <c r="A8" s="19" t="s">
        <v>57</v>
      </c>
      <c r="B8" s="18" t="s">
        <v>2</v>
      </c>
      <c r="C8" s="18" t="s">
        <v>3</v>
      </c>
      <c r="D8" s="17" t="s">
        <v>1</v>
      </c>
      <c r="E8" s="16" t="s">
        <v>73</v>
      </c>
      <c r="F8" s="25">
        <v>17186583000</v>
      </c>
      <c r="G8" s="8">
        <v>0</v>
      </c>
      <c r="H8" s="8">
        <v>0</v>
      </c>
      <c r="I8" s="8">
        <v>0</v>
      </c>
      <c r="J8" s="15">
        <f t="shared" si="0"/>
        <v>17186583000</v>
      </c>
      <c r="K8" s="15">
        <f t="shared" ref="K8:K22" si="3">+J8-L8</f>
        <v>14699665644</v>
      </c>
      <c r="L8" s="15">
        <v>2486917356</v>
      </c>
      <c r="M8" s="15">
        <v>2486917356</v>
      </c>
      <c r="N8" s="15">
        <v>2486917356</v>
      </c>
      <c r="O8" s="15">
        <v>0</v>
      </c>
      <c r="P8" s="15">
        <f t="shared" ref="P8:P22" si="4">+L8-M8</f>
        <v>0</v>
      </c>
      <c r="Q8" s="15">
        <f t="shared" si="1"/>
        <v>0</v>
      </c>
      <c r="R8" s="14">
        <f t="shared" si="2"/>
        <v>0.14470109363798495</v>
      </c>
    </row>
    <row r="9" spans="1:20" ht="23.25" customHeight="1" x14ac:dyDescent="0.25">
      <c r="A9" s="19" t="s">
        <v>58</v>
      </c>
      <c r="B9" s="18" t="s">
        <v>2</v>
      </c>
      <c r="C9" s="18" t="s">
        <v>3</v>
      </c>
      <c r="D9" s="17" t="s">
        <v>1</v>
      </c>
      <c r="E9" s="16" t="s">
        <v>74</v>
      </c>
      <c r="F9" s="25">
        <v>4725182000</v>
      </c>
      <c r="G9" s="8">
        <v>0</v>
      </c>
      <c r="H9" s="8">
        <v>0</v>
      </c>
      <c r="I9" s="8">
        <v>0</v>
      </c>
      <c r="J9" s="15">
        <f t="shared" si="0"/>
        <v>4725182000</v>
      </c>
      <c r="K9" s="15">
        <f t="shared" si="3"/>
        <v>4410724578</v>
      </c>
      <c r="L9" s="15">
        <v>314457422</v>
      </c>
      <c r="M9" s="15">
        <v>314457422</v>
      </c>
      <c r="N9" s="15">
        <v>314457422</v>
      </c>
      <c r="O9" s="15">
        <v>0</v>
      </c>
      <c r="P9" s="15">
        <f t="shared" si="4"/>
        <v>0</v>
      </c>
      <c r="Q9" s="15">
        <f t="shared" si="1"/>
        <v>0</v>
      </c>
      <c r="R9" s="14">
        <f t="shared" si="2"/>
        <v>6.654927196455078E-2</v>
      </c>
    </row>
    <row r="10" spans="1:20" ht="23.25" customHeight="1" x14ac:dyDescent="0.25">
      <c r="A10" s="19" t="s">
        <v>59</v>
      </c>
      <c r="B10" s="18" t="s">
        <v>2</v>
      </c>
      <c r="C10" s="18" t="s">
        <v>3</v>
      </c>
      <c r="D10" s="17" t="s">
        <v>1</v>
      </c>
      <c r="E10" s="16" t="s">
        <v>72</v>
      </c>
      <c r="F10" s="25">
        <v>12006465000</v>
      </c>
      <c r="G10" s="8">
        <v>0</v>
      </c>
      <c r="H10" s="8">
        <v>0</v>
      </c>
      <c r="I10" s="8">
        <v>0</v>
      </c>
      <c r="J10" s="15">
        <f t="shared" si="0"/>
        <v>12006465000</v>
      </c>
      <c r="K10" s="15">
        <f t="shared" si="3"/>
        <v>10247130474</v>
      </c>
      <c r="L10" s="15">
        <v>1759334526</v>
      </c>
      <c r="M10" s="15">
        <v>1758672868</v>
      </c>
      <c r="N10" s="15">
        <v>1758672868</v>
      </c>
      <c r="O10" s="15">
        <v>0</v>
      </c>
      <c r="P10" s="15">
        <f t="shared" si="4"/>
        <v>661658</v>
      </c>
      <c r="Q10" s="15">
        <f t="shared" si="1"/>
        <v>0</v>
      </c>
      <c r="R10" s="14">
        <f t="shared" si="2"/>
        <v>0.14653226624156235</v>
      </c>
    </row>
    <row r="11" spans="1:20" ht="23.25" customHeight="1" x14ac:dyDescent="0.25">
      <c r="A11" s="19" t="s">
        <v>60</v>
      </c>
      <c r="B11" s="18" t="s">
        <v>2</v>
      </c>
      <c r="C11" s="18" t="s">
        <v>3</v>
      </c>
      <c r="D11" s="17" t="s">
        <v>1</v>
      </c>
      <c r="E11" s="16" t="s">
        <v>75</v>
      </c>
      <c r="F11" s="25">
        <v>4748531000</v>
      </c>
      <c r="G11" s="8">
        <v>0</v>
      </c>
      <c r="H11" s="8">
        <v>0</v>
      </c>
      <c r="I11" s="8">
        <v>0</v>
      </c>
      <c r="J11" s="15">
        <f t="shared" si="0"/>
        <v>4748531000</v>
      </c>
      <c r="K11" s="15">
        <f t="shared" si="3"/>
        <v>4112365067</v>
      </c>
      <c r="L11" s="15">
        <v>636165933</v>
      </c>
      <c r="M11" s="15">
        <v>636165933</v>
      </c>
      <c r="N11" s="15">
        <v>636165933</v>
      </c>
      <c r="O11" s="15">
        <v>0</v>
      </c>
      <c r="P11" s="15">
        <f t="shared" si="4"/>
        <v>0</v>
      </c>
      <c r="Q11" s="15">
        <f t="shared" si="1"/>
        <v>0</v>
      </c>
      <c r="R11" s="14">
        <f t="shared" si="2"/>
        <v>0.13397110243146776</v>
      </c>
    </row>
    <row r="12" spans="1:20" ht="23.25" customHeight="1" x14ac:dyDescent="0.25">
      <c r="A12" s="19" t="s">
        <v>61</v>
      </c>
      <c r="B12" s="18" t="s">
        <v>2</v>
      </c>
      <c r="C12" s="18" t="s">
        <v>3</v>
      </c>
      <c r="D12" s="17" t="s">
        <v>1</v>
      </c>
      <c r="E12" s="16" t="s">
        <v>74</v>
      </c>
      <c r="F12" s="25">
        <v>1084357000</v>
      </c>
      <c r="G12" s="8">
        <v>0</v>
      </c>
      <c r="H12" s="8">
        <v>0</v>
      </c>
      <c r="I12" s="8">
        <v>0</v>
      </c>
      <c r="J12" s="15">
        <f t="shared" si="0"/>
        <v>1084357000</v>
      </c>
      <c r="K12" s="15">
        <f t="shared" si="3"/>
        <v>1021767496</v>
      </c>
      <c r="L12" s="15">
        <v>62589504</v>
      </c>
      <c r="M12" s="15">
        <v>62589504</v>
      </c>
      <c r="N12" s="15">
        <v>62589504</v>
      </c>
      <c r="O12" s="15">
        <v>0</v>
      </c>
      <c r="P12" s="15">
        <f t="shared" si="4"/>
        <v>0</v>
      </c>
      <c r="Q12" s="15">
        <f t="shared" si="1"/>
        <v>0</v>
      </c>
      <c r="R12" s="14">
        <f t="shared" si="2"/>
        <v>5.7720385445014878E-2</v>
      </c>
    </row>
    <row r="13" spans="1:20" ht="23.25" customHeight="1" x14ac:dyDescent="0.25">
      <c r="A13" s="12" t="s">
        <v>62</v>
      </c>
      <c r="B13" s="18" t="s">
        <v>2</v>
      </c>
      <c r="C13" s="18" t="s">
        <v>3</v>
      </c>
      <c r="D13" s="17" t="s">
        <v>1</v>
      </c>
      <c r="E13" s="11" t="s">
        <v>76</v>
      </c>
      <c r="F13" s="26">
        <v>80949695294</v>
      </c>
      <c r="G13" s="8">
        <v>0</v>
      </c>
      <c r="H13" s="8">
        <v>0</v>
      </c>
      <c r="I13" s="8">
        <v>0</v>
      </c>
      <c r="J13" s="15">
        <f t="shared" si="0"/>
        <v>80949695294</v>
      </c>
      <c r="K13" s="15">
        <f t="shared" si="3"/>
        <v>26938343631.260002</v>
      </c>
      <c r="L13" s="8">
        <v>54011351662.739998</v>
      </c>
      <c r="M13" s="8">
        <v>4654878869.6999998</v>
      </c>
      <c r="N13" s="8">
        <v>4654328482.6999998</v>
      </c>
      <c r="O13" s="15">
        <v>0</v>
      </c>
      <c r="P13" s="15">
        <f t="shared" si="4"/>
        <v>49356472793.040001</v>
      </c>
      <c r="Q13" s="15">
        <f t="shared" si="1"/>
        <v>550387</v>
      </c>
      <c r="R13" s="14">
        <f t="shared" si="2"/>
        <v>0.66722118553475673</v>
      </c>
    </row>
    <row r="14" spans="1:20" ht="23.25" customHeight="1" x14ac:dyDescent="0.25">
      <c r="A14" s="12" t="s">
        <v>63</v>
      </c>
      <c r="B14" s="18" t="s">
        <v>2</v>
      </c>
      <c r="C14" s="18" t="s">
        <v>3</v>
      </c>
      <c r="D14" s="17" t="s">
        <v>1</v>
      </c>
      <c r="E14" s="11" t="s">
        <v>4</v>
      </c>
      <c r="F14" s="26">
        <v>11370000</v>
      </c>
      <c r="G14" s="8">
        <v>0</v>
      </c>
      <c r="H14" s="8">
        <v>0</v>
      </c>
      <c r="I14" s="8">
        <v>0</v>
      </c>
      <c r="J14" s="15">
        <f t="shared" si="0"/>
        <v>11370000</v>
      </c>
      <c r="K14" s="15">
        <f t="shared" si="3"/>
        <v>11370000</v>
      </c>
      <c r="L14" s="8">
        <v>0</v>
      </c>
      <c r="M14" s="8">
        <v>0</v>
      </c>
      <c r="N14" s="8">
        <v>0</v>
      </c>
      <c r="O14" s="15">
        <v>0</v>
      </c>
      <c r="P14" s="15">
        <f t="shared" si="4"/>
        <v>0</v>
      </c>
      <c r="Q14" s="15">
        <f t="shared" si="1"/>
        <v>0</v>
      </c>
      <c r="R14" s="14">
        <f t="shared" si="2"/>
        <v>0</v>
      </c>
    </row>
    <row r="15" spans="1:20" ht="23.25" customHeight="1" x14ac:dyDescent="0.25">
      <c r="A15" s="12" t="s">
        <v>64</v>
      </c>
      <c r="B15" s="18" t="s">
        <v>2</v>
      </c>
      <c r="C15" s="18" t="s">
        <v>3</v>
      </c>
      <c r="D15" s="17" t="s">
        <v>1</v>
      </c>
      <c r="E15" s="11" t="s">
        <v>77</v>
      </c>
      <c r="F15" s="26">
        <v>400000000</v>
      </c>
      <c r="G15" s="8">
        <v>0</v>
      </c>
      <c r="H15" s="8">
        <v>0</v>
      </c>
      <c r="I15" s="8">
        <v>0</v>
      </c>
      <c r="J15" s="15">
        <f t="shared" si="0"/>
        <v>400000000</v>
      </c>
      <c r="K15" s="15">
        <f t="shared" si="3"/>
        <v>216074543</v>
      </c>
      <c r="L15" s="8">
        <v>183925457</v>
      </c>
      <c r="M15" s="8">
        <v>149591432</v>
      </c>
      <c r="N15" s="8">
        <v>149591432</v>
      </c>
      <c r="O15" s="15">
        <v>0</v>
      </c>
      <c r="P15" s="15">
        <f t="shared" si="4"/>
        <v>34334025</v>
      </c>
      <c r="Q15" s="15">
        <f t="shared" si="1"/>
        <v>0</v>
      </c>
      <c r="R15" s="14">
        <f t="shared" si="2"/>
        <v>0.45981364250000001</v>
      </c>
    </row>
    <row r="16" spans="1:20" ht="23.25" customHeight="1" x14ac:dyDescent="0.25">
      <c r="A16" s="12" t="s">
        <v>65</v>
      </c>
      <c r="B16" s="18" t="s">
        <v>2</v>
      </c>
      <c r="C16" s="18" t="s">
        <v>3</v>
      </c>
      <c r="D16" s="17" t="s">
        <v>1</v>
      </c>
      <c r="E16" s="11" t="s">
        <v>78</v>
      </c>
      <c r="F16" s="26">
        <v>16002815000</v>
      </c>
      <c r="G16" s="8">
        <v>0</v>
      </c>
      <c r="H16" s="8">
        <v>0</v>
      </c>
      <c r="I16" s="8">
        <v>0</v>
      </c>
      <c r="J16" s="15">
        <f t="shared" si="0"/>
        <v>16002815000</v>
      </c>
      <c r="K16" s="15">
        <f t="shared" si="3"/>
        <v>9420312938.0900002</v>
      </c>
      <c r="L16" s="8">
        <v>6582502061.9099998</v>
      </c>
      <c r="M16" s="8">
        <v>2430658380.79</v>
      </c>
      <c r="N16" s="8">
        <v>2385217158.3499999</v>
      </c>
      <c r="O16" s="15">
        <v>0</v>
      </c>
      <c r="P16" s="15">
        <f t="shared" si="4"/>
        <v>4151843681.1199999</v>
      </c>
      <c r="Q16" s="15">
        <f t="shared" si="1"/>
        <v>45441222.440000057</v>
      </c>
      <c r="R16" s="14">
        <f t="shared" si="2"/>
        <v>0.41133400979202722</v>
      </c>
      <c r="T16" s="13"/>
    </row>
    <row r="17" spans="1:18" ht="23.25" customHeight="1" x14ac:dyDescent="0.25">
      <c r="A17" s="12" t="s">
        <v>66</v>
      </c>
      <c r="B17" s="18" t="s">
        <v>2</v>
      </c>
      <c r="C17" s="18" t="s">
        <v>3</v>
      </c>
      <c r="D17" s="17" t="s">
        <v>1</v>
      </c>
      <c r="E17" s="11" t="s">
        <v>79</v>
      </c>
      <c r="F17" s="26">
        <v>744434000</v>
      </c>
      <c r="G17" s="8">
        <v>0</v>
      </c>
      <c r="H17" s="8">
        <v>0</v>
      </c>
      <c r="I17" s="8">
        <v>0</v>
      </c>
      <c r="J17" s="15">
        <f t="shared" si="0"/>
        <v>744434000</v>
      </c>
      <c r="K17" s="15">
        <f t="shared" si="3"/>
        <v>430557459.89999998</v>
      </c>
      <c r="L17" s="8">
        <v>313876540.10000002</v>
      </c>
      <c r="M17" s="8">
        <v>37417611.340000004</v>
      </c>
      <c r="N17" s="8">
        <v>37417611.340000004</v>
      </c>
      <c r="O17" s="15">
        <v>0</v>
      </c>
      <c r="P17" s="15">
        <f t="shared" si="4"/>
        <v>276458928.75999999</v>
      </c>
      <c r="Q17" s="15">
        <f t="shared" si="1"/>
        <v>0</v>
      </c>
      <c r="R17" s="14">
        <f t="shared" si="2"/>
        <v>0.42163111854106611</v>
      </c>
    </row>
    <row r="18" spans="1:18" ht="23.25" customHeight="1" x14ac:dyDescent="0.25">
      <c r="A18" s="12" t="s">
        <v>67</v>
      </c>
      <c r="B18" s="18" t="s">
        <v>2</v>
      </c>
      <c r="C18" s="18" t="s">
        <v>3</v>
      </c>
      <c r="D18" s="17" t="s">
        <v>1</v>
      </c>
      <c r="E18" s="11" t="s">
        <v>80</v>
      </c>
      <c r="F18" s="26">
        <v>6487000</v>
      </c>
      <c r="G18" s="8">
        <v>0</v>
      </c>
      <c r="H18" s="8">
        <v>0</v>
      </c>
      <c r="I18" s="8">
        <v>0</v>
      </c>
      <c r="J18" s="15">
        <f t="shared" si="0"/>
        <v>6487000</v>
      </c>
      <c r="K18" s="15">
        <f t="shared" si="3"/>
        <v>6487000</v>
      </c>
      <c r="L18" s="8">
        <v>0</v>
      </c>
      <c r="M18" s="8">
        <v>0</v>
      </c>
      <c r="N18" s="8">
        <v>0</v>
      </c>
      <c r="O18" s="15">
        <v>0</v>
      </c>
      <c r="P18" s="15">
        <f t="shared" si="4"/>
        <v>0</v>
      </c>
      <c r="Q18" s="15">
        <f t="shared" si="1"/>
        <v>0</v>
      </c>
      <c r="R18" s="14">
        <f t="shared" si="2"/>
        <v>0</v>
      </c>
    </row>
    <row r="19" spans="1:18" ht="23.25" customHeight="1" x14ac:dyDescent="0.25">
      <c r="A19" s="12" t="s">
        <v>68</v>
      </c>
      <c r="B19" s="18" t="s">
        <v>2</v>
      </c>
      <c r="C19" s="18" t="s">
        <v>3</v>
      </c>
      <c r="D19" s="17" t="s">
        <v>1</v>
      </c>
      <c r="E19" s="11" t="s">
        <v>81</v>
      </c>
      <c r="F19" s="26">
        <v>2000000</v>
      </c>
      <c r="G19" s="8">
        <v>0</v>
      </c>
      <c r="H19" s="8">
        <v>0</v>
      </c>
      <c r="I19" s="8">
        <v>0</v>
      </c>
      <c r="J19" s="15">
        <f t="shared" si="0"/>
        <v>2000000</v>
      </c>
      <c r="K19" s="15">
        <f t="shared" si="3"/>
        <v>2000000</v>
      </c>
      <c r="L19" s="8">
        <v>0</v>
      </c>
      <c r="M19" s="8">
        <v>0</v>
      </c>
      <c r="N19" s="8">
        <v>0</v>
      </c>
      <c r="O19" s="15">
        <v>0</v>
      </c>
      <c r="P19" s="15">
        <f t="shared" si="4"/>
        <v>0</v>
      </c>
      <c r="Q19" s="15">
        <f t="shared" si="1"/>
        <v>0</v>
      </c>
      <c r="R19" s="14">
        <f t="shared" si="2"/>
        <v>0</v>
      </c>
    </row>
    <row r="20" spans="1:18" ht="23.25" customHeight="1" x14ac:dyDescent="0.25">
      <c r="A20" s="12" t="s">
        <v>69</v>
      </c>
      <c r="B20" s="18" t="s">
        <v>2</v>
      </c>
      <c r="C20" s="18">
        <v>11</v>
      </c>
      <c r="D20" s="17" t="s">
        <v>1</v>
      </c>
      <c r="E20" s="11" t="s">
        <v>82</v>
      </c>
      <c r="F20" s="26">
        <v>711186224</v>
      </c>
      <c r="G20" s="8">
        <v>0</v>
      </c>
      <c r="H20" s="8">
        <v>0</v>
      </c>
      <c r="I20" s="8">
        <v>0</v>
      </c>
      <c r="J20" s="15">
        <f t="shared" si="0"/>
        <v>711186224</v>
      </c>
      <c r="K20" s="15">
        <f t="shared" si="3"/>
        <v>711186224</v>
      </c>
      <c r="L20" s="8">
        <v>0</v>
      </c>
      <c r="M20" s="8">
        <v>0</v>
      </c>
      <c r="N20" s="8">
        <v>0</v>
      </c>
      <c r="O20" s="15">
        <v>0</v>
      </c>
      <c r="P20" s="15">
        <f t="shared" si="4"/>
        <v>0</v>
      </c>
      <c r="Q20" s="15">
        <f t="shared" si="1"/>
        <v>0</v>
      </c>
      <c r="R20" s="14">
        <f t="shared" si="2"/>
        <v>0</v>
      </c>
    </row>
    <row r="21" spans="1:18" ht="23.25" customHeight="1" x14ac:dyDescent="0.25">
      <c r="A21" s="12" t="s">
        <v>70</v>
      </c>
      <c r="B21" s="18" t="s">
        <v>2</v>
      </c>
      <c r="C21" s="18">
        <v>11</v>
      </c>
      <c r="D21" s="17" t="s">
        <v>1</v>
      </c>
      <c r="E21" s="11" t="s">
        <v>83</v>
      </c>
      <c r="F21" s="26">
        <v>2345854850</v>
      </c>
      <c r="G21" s="8">
        <v>0</v>
      </c>
      <c r="H21" s="8">
        <v>2345854850</v>
      </c>
      <c r="I21" s="8">
        <v>0</v>
      </c>
      <c r="J21" s="15">
        <f t="shared" si="0"/>
        <v>0</v>
      </c>
      <c r="K21" s="15">
        <f t="shared" si="3"/>
        <v>0</v>
      </c>
      <c r="L21" s="8">
        <v>0</v>
      </c>
      <c r="M21" s="8">
        <v>0</v>
      </c>
      <c r="N21" s="8">
        <v>0</v>
      </c>
      <c r="O21" s="15">
        <v>0</v>
      </c>
      <c r="P21" s="15">
        <f t="shared" si="4"/>
        <v>0</v>
      </c>
      <c r="Q21" s="15">
        <f t="shared" si="1"/>
        <v>0</v>
      </c>
      <c r="R21" s="14" t="e">
        <f t="shared" si="2"/>
        <v>#DIV/0!</v>
      </c>
    </row>
    <row r="22" spans="1:18" ht="23.25" customHeight="1" thickBot="1" x14ac:dyDescent="0.3">
      <c r="A22" s="10" t="s">
        <v>71</v>
      </c>
      <c r="B22" s="18" t="s">
        <v>2</v>
      </c>
      <c r="C22" s="18">
        <v>11</v>
      </c>
      <c r="D22" s="17" t="s">
        <v>1</v>
      </c>
      <c r="E22" s="9" t="s">
        <v>84</v>
      </c>
      <c r="F22" s="26">
        <v>3577000000</v>
      </c>
      <c r="G22" s="8">
        <v>2345854850</v>
      </c>
      <c r="H22" s="8">
        <v>0</v>
      </c>
      <c r="I22" s="8">
        <v>0</v>
      </c>
      <c r="J22" s="15">
        <f t="shared" si="0"/>
        <v>5922854850</v>
      </c>
      <c r="K22" s="15">
        <f t="shared" si="3"/>
        <v>5922854850</v>
      </c>
      <c r="L22" s="8">
        <v>0</v>
      </c>
      <c r="M22" s="8">
        <v>0</v>
      </c>
      <c r="N22" s="8">
        <v>0</v>
      </c>
      <c r="O22" s="15">
        <v>0</v>
      </c>
      <c r="P22" s="15">
        <f t="shared" si="4"/>
        <v>0</v>
      </c>
      <c r="Q22" s="15">
        <f t="shared" si="1"/>
        <v>0</v>
      </c>
      <c r="R22" s="14">
        <f t="shared" si="2"/>
        <v>0</v>
      </c>
    </row>
    <row r="23" spans="1:18" ht="15" customHeight="1" thickBot="1" x14ac:dyDescent="0.3">
      <c r="A23" s="7"/>
      <c r="B23" s="6"/>
      <c r="C23" s="6"/>
      <c r="D23" s="5"/>
      <c r="E23" s="4" t="s">
        <v>0</v>
      </c>
      <c r="F23" s="3">
        <f t="shared" ref="F23:Q23" si="5">SUM(F7:F22)</f>
        <v>191733273368</v>
      </c>
      <c r="G23" s="3">
        <f t="shared" si="5"/>
        <v>2345854850</v>
      </c>
      <c r="H23" s="3">
        <f t="shared" si="5"/>
        <v>2345854850</v>
      </c>
      <c r="I23" s="3">
        <f t="shared" si="5"/>
        <v>0</v>
      </c>
      <c r="J23" s="3">
        <f t="shared" si="5"/>
        <v>191733273368</v>
      </c>
      <c r="K23" s="3">
        <f t="shared" si="5"/>
        <v>118892690115.25</v>
      </c>
      <c r="L23" s="3">
        <f t="shared" si="5"/>
        <v>72840583252.75</v>
      </c>
      <c r="M23" s="3">
        <f>SUM(M7:M22)</f>
        <v>19015917732.830002</v>
      </c>
      <c r="N23" s="3">
        <f t="shared" si="5"/>
        <v>18969926123.389999</v>
      </c>
      <c r="O23" s="3">
        <f t="shared" si="5"/>
        <v>0</v>
      </c>
      <c r="P23" s="3">
        <f t="shared" si="5"/>
        <v>53824665519.920006</v>
      </c>
      <c r="Q23" s="3">
        <f t="shared" si="5"/>
        <v>45991609.440000057</v>
      </c>
      <c r="R23" s="2">
        <f t="shared" si="2"/>
        <v>0.37990580337584212</v>
      </c>
    </row>
  </sheetData>
  <mergeCells count="9"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5:AD18"/>
  <sheetViews>
    <sheetView topLeftCell="M1" workbookViewId="0">
      <selection activeCell="V17" sqref="V17"/>
    </sheetView>
  </sheetViews>
  <sheetFormatPr baseColWidth="10" defaultRowHeight="15" x14ac:dyDescent="0.25"/>
  <cols>
    <col min="12" max="12" width="28.28515625" bestFit="1" customWidth="1"/>
    <col min="13" max="13" width="11.42578125" customWidth="1"/>
    <col min="18" max="18" width="28.28515625" bestFit="1" customWidth="1"/>
    <col min="20" max="20" width="14.85546875" customWidth="1"/>
    <col min="21" max="21" width="10" hidden="1" customWidth="1"/>
    <col min="22" max="22" width="14.85546875" customWidth="1"/>
    <col min="23" max="23" width="9.28515625" customWidth="1"/>
    <col min="28" max="28" width="0" hidden="1" customWidth="1"/>
    <col min="30" max="30" width="0" hidden="1" customWidth="1"/>
  </cols>
  <sheetData>
    <row r="5" spans="12:30" ht="44.25" customHeight="1" x14ac:dyDescent="0.25">
      <c r="L5" s="27" t="s">
        <v>36</v>
      </c>
      <c r="M5" s="27" t="s">
        <v>40</v>
      </c>
      <c r="N5" s="27" t="s">
        <v>41</v>
      </c>
      <c r="O5" s="27" t="s">
        <v>42</v>
      </c>
      <c r="P5" s="27" t="s">
        <v>43</v>
      </c>
      <c r="R5" s="27" t="s">
        <v>36</v>
      </c>
      <c r="S5" s="27" t="s">
        <v>40</v>
      </c>
      <c r="T5" s="27" t="s">
        <v>50</v>
      </c>
      <c r="U5" s="27" t="s">
        <v>52</v>
      </c>
      <c r="V5" s="27" t="s">
        <v>51</v>
      </c>
      <c r="W5" s="27" t="s">
        <v>52</v>
      </c>
      <c r="Y5" s="27" t="s">
        <v>36</v>
      </c>
      <c r="Z5" s="27" t="s">
        <v>53</v>
      </c>
      <c r="AA5" s="27" t="s">
        <v>54</v>
      </c>
      <c r="AB5" s="27" t="s">
        <v>52</v>
      </c>
      <c r="AC5" s="27" t="s">
        <v>55</v>
      </c>
      <c r="AD5" s="27" t="s">
        <v>52</v>
      </c>
    </row>
    <row r="6" spans="12:30" hidden="1" x14ac:dyDescent="0.25">
      <c r="L6" s="28" t="s">
        <v>44</v>
      </c>
      <c r="M6" s="33">
        <f>SUM(M7:M10)</f>
        <v>175707.75</v>
      </c>
      <c r="N6" s="33">
        <f>SUM(N7:N10)</f>
        <v>187735</v>
      </c>
      <c r="O6" s="33">
        <f>SUM(O7:O10)</f>
        <v>-12027.250000000007</v>
      </c>
      <c r="P6" s="34">
        <f>+O6/N6</f>
        <v>-6.4065038485098716E-2</v>
      </c>
      <c r="R6" s="28" t="s">
        <v>44</v>
      </c>
      <c r="S6" s="33">
        <f>SUM(S7:S10)</f>
        <v>175707.75</v>
      </c>
      <c r="T6" s="33">
        <f>SUM(T7:T10)</f>
        <v>145787.50206191</v>
      </c>
      <c r="U6" s="42">
        <f>+T6/S6</f>
        <v>0.82971583246561409</v>
      </c>
      <c r="V6" s="33">
        <f>SUM(V7:V10)</f>
        <v>137303.65838079</v>
      </c>
      <c r="W6" s="39">
        <f>+V6/T6</f>
        <v>0.94180678342703716</v>
      </c>
      <c r="Y6" s="28" t="s">
        <v>44</v>
      </c>
      <c r="Z6" s="33">
        <f>SUM(Z7:Z10)</f>
        <v>175707.75</v>
      </c>
      <c r="AA6" s="33">
        <f>SUM(AA7:AA10)</f>
        <v>139205</v>
      </c>
      <c r="AB6" s="42">
        <f>+AA6/Z6</f>
        <v>0.7922530451844042</v>
      </c>
      <c r="AC6" s="33">
        <f>SUM(AC7:AC10)</f>
        <v>134873</v>
      </c>
      <c r="AD6" s="39">
        <f>+AC6/AA6</f>
        <v>0.96888042814554076</v>
      </c>
    </row>
    <row r="7" spans="12:30" hidden="1" x14ac:dyDescent="0.25">
      <c r="L7" s="29" t="s">
        <v>45</v>
      </c>
      <c r="M7" s="35">
        <v>86006.751999999993</v>
      </c>
      <c r="N7" s="35">
        <v>80789</v>
      </c>
      <c r="O7" s="35">
        <f>+M7-N7</f>
        <v>5217.7519999999931</v>
      </c>
      <c r="P7" s="36">
        <f t="shared" ref="P7:P13" si="0">+O7/N7</f>
        <v>6.4584931116859881E-2</v>
      </c>
      <c r="R7" s="29" t="s">
        <v>45</v>
      </c>
      <c r="S7" s="35">
        <v>86006.751999999993</v>
      </c>
      <c r="T7" s="35">
        <v>85953.5</v>
      </c>
      <c r="U7" s="43">
        <f t="shared" ref="U7:U13" si="1">+T7/S7</f>
        <v>0.99938083930898824</v>
      </c>
      <c r="V7" s="35">
        <v>85934</v>
      </c>
      <c r="W7" s="40">
        <f t="shared" ref="W7:W13" si="2">+V7/T7</f>
        <v>0.99977313314757399</v>
      </c>
      <c r="Y7" s="29" t="s">
        <v>45</v>
      </c>
      <c r="Z7" s="35">
        <v>86006.751999999993</v>
      </c>
      <c r="AA7" s="35">
        <v>85953.5</v>
      </c>
      <c r="AB7" s="43">
        <f t="shared" ref="AB7:AB13" si="3">+AA7/Z7</f>
        <v>0.99938083930898824</v>
      </c>
      <c r="AC7" s="35">
        <v>85934</v>
      </c>
      <c r="AD7" s="40">
        <f t="shared" ref="AD7:AD13" si="4">+AC7/AA7</f>
        <v>0.99977313314757399</v>
      </c>
    </row>
    <row r="8" spans="12:30" hidden="1" x14ac:dyDescent="0.25">
      <c r="L8" s="29" t="s">
        <v>5</v>
      </c>
      <c r="M8" s="35">
        <v>36365.964999999997</v>
      </c>
      <c r="N8" s="35">
        <v>35755</v>
      </c>
      <c r="O8" s="35">
        <f t="shared" ref="O8:O12" si="5">+M8-N8</f>
        <v>610.96499999999651</v>
      </c>
      <c r="P8" s="36">
        <f t="shared" si="0"/>
        <v>1.708754020416715E-2</v>
      </c>
      <c r="R8" s="29" t="s">
        <v>5</v>
      </c>
      <c r="S8" s="35">
        <v>36365.964999999997</v>
      </c>
      <c r="T8" s="35">
        <f>+FEBRERO!L16/1000000</f>
        <v>6582.5020619099996</v>
      </c>
      <c r="U8" s="43">
        <f t="shared" si="1"/>
        <v>0.18100721545296544</v>
      </c>
      <c r="V8" s="35">
        <f>+FEBRERO!M16/1000000</f>
        <v>2430.6583807900001</v>
      </c>
      <c r="W8" s="40">
        <f t="shared" si="2"/>
        <v>0.36926055744898811</v>
      </c>
      <c r="Y8" s="29" t="s">
        <v>5</v>
      </c>
      <c r="Z8" s="35">
        <v>36365.964999999997</v>
      </c>
      <c r="AA8" s="35">
        <f>+FEBRERO!S16/1000000</f>
        <v>0</v>
      </c>
      <c r="AB8" s="43">
        <f t="shared" si="3"/>
        <v>0</v>
      </c>
      <c r="AC8" s="35">
        <f>+FEBRERO!T16/1000000</f>
        <v>0</v>
      </c>
      <c r="AD8" s="40" t="e">
        <f t="shared" si="4"/>
        <v>#DIV/0!</v>
      </c>
    </row>
    <row r="9" spans="12:30" hidden="1" x14ac:dyDescent="0.25">
      <c r="L9" s="29" t="s">
        <v>46</v>
      </c>
      <c r="M9" s="35">
        <v>45771.62</v>
      </c>
      <c r="N9" s="35">
        <v>48384</v>
      </c>
      <c r="O9" s="35">
        <f t="shared" si="5"/>
        <v>-2612.3799999999974</v>
      </c>
      <c r="P9" s="36">
        <f t="shared" si="0"/>
        <v>-5.3992642195767139E-2</v>
      </c>
      <c r="R9" s="29" t="s">
        <v>46</v>
      </c>
      <c r="S9" s="35">
        <v>45771.62</v>
      </c>
      <c r="T9" s="35">
        <v>45689.5</v>
      </c>
      <c r="U9" s="43">
        <f t="shared" si="1"/>
        <v>0.99820587516893655</v>
      </c>
      <c r="V9" s="35">
        <v>41377</v>
      </c>
      <c r="W9" s="40">
        <f t="shared" si="2"/>
        <v>0.90561288698716336</v>
      </c>
      <c r="Y9" s="29" t="s">
        <v>46</v>
      </c>
      <c r="Z9" s="35">
        <v>45771.62</v>
      </c>
      <c r="AA9" s="35">
        <v>45689.5</v>
      </c>
      <c r="AB9" s="43">
        <f t="shared" si="3"/>
        <v>0.99820587516893655</v>
      </c>
      <c r="AC9" s="35">
        <v>41377</v>
      </c>
      <c r="AD9" s="40">
        <f t="shared" si="4"/>
        <v>0.90561288698716336</v>
      </c>
    </row>
    <row r="10" spans="12:30" hidden="1" x14ac:dyDescent="0.25">
      <c r="L10" s="29" t="s">
        <v>47</v>
      </c>
      <c r="M10" s="35">
        <v>7563.4129999999996</v>
      </c>
      <c r="N10" s="35">
        <v>22807</v>
      </c>
      <c r="O10" s="35">
        <f t="shared" si="5"/>
        <v>-15243.587</v>
      </c>
      <c r="P10" s="36">
        <f t="shared" si="0"/>
        <v>-0.66837317490244219</v>
      </c>
      <c r="R10" s="29" t="s">
        <v>47</v>
      </c>
      <c r="S10" s="35">
        <v>7563.4129999999996</v>
      </c>
      <c r="T10" s="35">
        <v>7562</v>
      </c>
      <c r="U10" s="43">
        <f t="shared" si="1"/>
        <v>0.99981317957911331</v>
      </c>
      <c r="V10" s="35">
        <v>7562</v>
      </c>
      <c r="W10" s="40">
        <f t="shared" si="2"/>
        <v>1</v>
      </c>
      <c r="Y10" s="29" t="s">
        <v>47</v>
      </c>
      <c r="Z10" s="35">
        <v>7563.4129999999996</v>
      </c>
      <c r="AA10" s="35">
        <v>7562</v>
      </c>
      <c r="AB10" s="43">
        <f t="shared" si="3"/>
        <v>0.99981317957911331</v>
      </c>
      <c r="AC10" s="35">
        <v>7562</v>
      </c>
      <c r="AD10" s="40">
        <f t="shared" si="4"/>
        <v>1</v>
      </c>
    </row>
    <row r="11" spans="12:30" hidden="1" x14ac:dyDescent="0.25">
      <c r="L11" s="30" t="s">
        <v>48</v>
      </c>
      <c r="M11" s="33">
        <f>+M12</f>
        <v>5922.8548499999997</v>
      </c>
      <c r="N11" s="33">
        <f>+N12</f>
        <v>7893</v>
      </c>
      <c r="O11" s="33">
        <f>+O12</f>
        <v>-1970.1451500000003</v>
      </c>
      <c r="P11" s="34">
        <f t="shared" si="0"/>
        <v>-0.24960663245914105</v>
      </c>
      <c r="R11" s="30" t="s">
        <v>48</v>
      </c>
      <c r="S11" s="33">
        <f>+S12</f>
        <v>6634.0410739999998</v>
      </c>
      <c r="T11" s="33">
        <f>+T12</f>
        <v>0</v>
      </c>
      <c r="U11" s="42">
        <f t="shared" si="1"/>
        <v>0</v>
      </c>
      <c r="V11" s="33">
        <f>+V12</f>
        <v>0</v>
      </c>
      <c r="W11" s="39" t="e">
        <f t="shared" si="2"/>
        <v>#DIV/0!</v>
      </c>
      <c r="Y11" s="30" t="s">
        <v>48</v>
      </c>
      <c r="Z11" s="33">
        <f>+Z12</f>
        <v>6634.0410739999998</v>
      </c>
      <c r="AA11" s="33">
        <f>+AA12</f>
        <v>0</v>
      </c>
      <c r="AB11" s="42">
        <f t="shared" si="3"/>
        <v>0</v>
      </c>
      <c r="AC11" s="33">
        <f>+AC12</f>
        <v>0</v>
      </c>
      <c r="AD11" s="39" t="e">
        <f t="shared" si="4"/>
        <v>#DIV/0!</v>
      </c>
    </row>
    <row r="12" spans="12:30" ht="72" hidden="1" x14ac:dyDescent="0.25">
      <c r="L12" s="31" t="s">
        <v>49</v>
      </c>
      <c r="M12" s="35">
        <f>+FEBRERO!J22/1000000</f>
        <v>5922.8548499999997</v>
      </c>
      <c r="N12" s="35">
        <v>7893</v>
      </c>
      <c r="O12" s="35">
        <f t="shared" si="5"/>
        <v>-1970.1451500000003</v>
      </c>
      <c r="P12" s="36">
        <f t="shared" si="0"/>
        <v>-0.24960663245914105</v>
      </c>
      <c r="R12" s="31" t="s">
        <v>49</v>
      </c>
      <c r="S12" s="35">
        <v>6634.0410739999998</v>
      </c>
      <c r="T12" s="35">
        <f>+FEBRERO!L22/1000000</f>
        <v>0</v>
      </c>
      <c r="U12" s="43">
        <f t="shared" si="1"/>
        <v>0</v>
      </c>
      <c r="V12" s="35">
        <f>+FEBRERO!M22/1000000</f>
        <v>0</v>
      </c>
      <c r="W12" s="40" t="e">
        <f t="shared" si="2"/>
        <v>#DIV/0!</v>
      </c>
      <c r="Y12" s="31" t="s">
        <v>49</v>
      </c>
      <c r="Z12" s="35">
        <v>6634.0410739999998</v>
      </c>
      <c r="AA12" s="35">
        <f>+FEBRERO!S22/1000000</f>
        <v>0</v>
      </c>
      <c r="AB12" s="43">
        <f t="shared" si="3"/>
        <v>0</v>
      </c>
      <c r="AC12" s="35">
        <f>+FEBRERO!T22/1000000</f>
        <v>0</v>
      </c>
      <c r="AD12" s="40" t="e">
        <f t="shared" si="4"/>
        <v>#DIV/0!</v>
      </c>
    </row>
    <row r="13" spans="12:30" x14ac:dyDescent="0.25">
      <c r="L13" s="32" t="s">
        <v>0</v>
      </c>
      <c r="M13" s="37">
        <f>+M6+M11</f>
        <v>181630.60485</v>
      </c>
      <c r="N13" s="37">
        <f>+N6+N11</f>
        <v>195628</v>
      </c>
      <c r="O13" s="37">
        <f>+O6+O11</f>
        <v>-13997.395150000008</v>
      </c>
      <c r="P13" s="38">
        <f t="shared" si="0"/>
        <v>-7.1551082411515768E-2</v>
      </c>
      <c r="R13" s="32" t="s">
        <v>0</v>
      </c>
      <c r="S13" s="37">
        <f>+S6+S11</f>
        <v>182341.79107400001</v>
      </c>
      <c r="T13" s="37">
        <f>+T6+T11</f>
        <v>145787.50206191</v>
      </c>
      <c r="U13" s="44">
        <f t="shared" si="1"/>
        <v>0.79952873777983713</v>
      </c>
      <c r="V13" s="37">
        <f>+V6+V11</f>
        <v>137303.65838079</v>
      </c>
      <c r="W13" s="41">
        <f t="shared" si="2"/>
        <v>0.94180678342703716</v>
      </c>
      <c r="Y13" s="32" t="s">
        <v>0</v>
      </c>
      <c r="Z13" s="37">
        <f>+Z6+Z11</f>
        <v>182341.79107400001</v>
      </c>
      <c r="AA13" s="37">
        <f>+AA6+AA11</f>
        <v>139205</v>
      </c>
      <c r="AB13" s="44">
        <f t="shared" si="3"/>
        <v>0.76342893847909088</v>
      </c>
      <c r="AC13" s="37">
        <f>+AC6+AC11</f>
        <v>134873</v>
      </c>
      <c r="AD13" s="41">
        <f t="shared" si="4"/>
        <v>0.96888042814554076</v>
      </c>
    </row>
    <row r="16" spans="12:30" x14ac:dyDescent="0.25">
      <c r="M16">
        <f>+M10/1000000</f>
        <v>7.5634129999999997E-3</v>
      </c>
    </row>
    <row r="17" spans="13:13" x14ac:dyDescent="0.25">
      <c r="M17">
        <v>36365965000</v>
      </c>
    </row>
    <row r="18" spans="13:13" x14ac:dyDescent="0.25">
      <c r="M18">
        <f>+M17/1000000</f>
        <v>36365.964999999997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2019-05-03T16:51:25Z</dcterms:modified>
</cp:coreProperties>
</file>