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SEPTIEMBRE" sheetId="1" r:id="rId1"/>
    <sheet name="Hoja1" sheetId="2" r:id="rId2"/>
    <sheet name="Hoja2" sheetId="3" r:id="rId3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<sst xmlns="http://schemas.openxmlformats.org/spreadsheetml/2006/main" count="154" uniqueCount="86">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</sst>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08416"/>
        <c:axId val="60068928"/>
        <c:axId val="0"/>
      </c:bar3DChart>
      <c:catAx>
        <c:axId val="10130841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8928"/>
        <c:crosses val="autoZero"/>
        <c:auto val="1"/>
        <c:lblAlgn val="ctr"/>
        <c:lblOffset val="100"/>
        <c:noMultiLvlLbl val="0"/>
      </c:catAx>
      <c:valAx>
        <c:axId val="60068928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30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workbookViewId="0">
      <selection activeCell="A7" sqref="A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3.5" thickBot="1" x14ac:dyDescent="0.3">
      <c r="A4" s="50" t="s">
        <v>85</v>
      </c>
      <c r="B4" s="51"/>
      <c r="C4" s="51"/>
      <c r="D4" s="51"/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2" t="s">
        <v>36</v>
      </c>
      <c r="B5" s="54" t="s">
        <v>35</v>
      </c>
      <c r="C5" s="54" t="s">
        <v>34</v>
      </c>
      <c r="D5" s="56" t="s">
        <v>33</v>
      </c>
      <c r="E5" s="54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3"/>
      <c r="B6" s="55"/>
      <c r="C6" s="55"/>
      <c r="D6" s="57"/>
      <c r="E6" s="55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0</v>
      </c>
      <c r="H7" s="4">
        <v>300000000</v>
      </c>
      <c r="I7" s="4">
        <v>0</v>
      </c>
      <c r="J7" s="11">
        <f t="shared" ref="J7:J22" si="0">+F7+G7-H7-I7</f>
        <v>46931313000</v>
      </c>
      <c r="K7" s="11">
        <f>+J7-L7</f>
        <v>9882130600</v>
      </c>
      <c r="L7" s="11">
        <v>37049182400</v>
      </c>
      <c r="M7" s="11">
        <v>37046715137</v>
      </c>
      <c r="N7" s="11">
        <v>37046715137</v>
      </c>
      <c r="O7" s="11">
        <v>0</v>
      </c>
      <c r="P7" s="11">
        <f>+L7-M7</f>
        <v>2467263</v>
      </c>
      <c r="Q7" s="11">
        <f t="shared" ref="Q7:Q22" si="1">+M7-N7</f>
        <v>0</v>
      </c>
      <c r="R7" s="10">
        <f t="shared" ref="R7:R23" si="2">+L7/J7</f>
        <v>0.78943417585610698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0</v>
      </c>
      <c r="H8" s="4">
        <v>0</v>
      </c>
      <c r="I8" s="4">
        <v>0</v>
      </c>
      <c r="J8" s="11">
        <f t="shared" si="0"/>
        <v>17186583000</v>
      </c>
      <c r="K8" s="11">
        <f t="shared" ref="K8:K22" si="3">+J8-L8</f>
        <v>3036758046</v>
      </c>
      <c r="L8" s="11">
        <v>14149824954</v>
      </c>
      <c r="M8" s="11">
        <v>14149824954</v>
      </c>
      <c r="N8" s="11">
        <v>14149824954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0.82330646842365351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0</v>
      </c>
      <c r="I9" s="4">
        <v>0</v>
      </c>
      <c r="J9" s="11">
        <f t="shared" si="0"/>
        <v>4725182000</v>
      </c>
      <c r="K9" s="11">
        <f t="shared" si="3"/>
        <v>1597694363</v>
      </c>
      <c r="L9" s="11">
        <v>3127487637</v>
      </c>
      <c r="M9" s="11">
        <v>3127487637</v>
      </c>
      <c r="N9" s="11">
        <v>3127487637</v>
      </c>
      <c r="O9" s="11">
        <v>0</v>
      </c>
      <c r="P9" s="11">
        <f t="shared" si="4"/>
        <v>0</v>
      </c>
      <c r="Q9" s="11">
        <f t="shared" si="1"/>
        <v>0</v>
      </c>
      <c r="R9" s="10">
        <f t="shared" si="2"/>
        <v>0.66187665088879111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0</v>
      </c>
      <c r="H10" s="4">
        <v>0</v>
      </c>
      <c r="I10" s="4">
        <v>0</v>
      </c>
      <c r="J10" s="11">
        <f t="shared" si="0"/>
        <v>12006465000</v>
      </c>
      <c r="K10" s="11">
        <f t="shared" si="3"/>
        <v>2464964847</v>
      </c>
      <c r="L10" s="11">
        <v>9541500153</v>
      </c>
      <c r="M10" s="11">
        <v>9541500153</v>
      </c>
      <c r="N10" s="11">
        <v>9541500153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0.79469686981138909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0</v>
      </c>
      <c r="I11" s="4">
        <v>0</v>
      </c>
      <c r="J11" s="11">
        <f t="shared" si="0"/>
        <v>4748531000</v>
      </c>
      <c r="K11" s="11">
        <f t="shared" si="3"/>
        <v>1084991234</v>
      </c>
      <c r="L11" s="11">
        <v>3663539766</v>
      </c>
      <c r="M11" s="11">
        <v>3663539766</v>
      </c>
      <c r="N11" s="11">
        <v>3663539766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0.77151012934315899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0</v>
      </c>
      <c r="I12" s="4">
        <v>0</v>
      </c>
      <c r="J12" s="11">
        <f t="shared" si="0"/>
        <v>1084357000</v>
      </c>
      <c r="K12" s="11">
        <f t="shared" si="3"/>
        <v>387850742</v>
      </c>
      <c r="L12" s="11">
        <v>696506258</v>
      </c>
      <c r="M12" s="11">
        <v>696506258</v>
      </c>
      <c r="N12" s="11">
        <v>696506258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0.64232190874407602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3163838434.1999969</v>
      </c>
      <c r="L13" s="4">
        <v>77781226859.800003</v>
      </c>
      <c r="M13" s="4">
        <v>62179075019.610001</v>
      </c>
      <c r="N13" s="4">
        <v>62156403539.610001</v>
      </c>
      <c r="O13" s="11">
        <v>0</v>
      </c>
      <c r="P13" s="11">
        <f t="shared" si="4"/>
        <v>15602151840.190002</v>
      </c>
      <c r="Q13" s="11">
        <f t="shared" si="1"/>
        <v>22671480</v>
      </c>
      <c r="R13" s="10">
        <f t="shared" si="2"/>
        <v>0.96091375771075549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300000000</v>
      </c>
      <c r="H15" s="4">
        <v>0</v>
      </c>
      <c r="I15" s="4">
        <v>0</v>
      </c>
      <c r="J15" s="11">
        <f t="shared" si="0"/>
        <v>700000000</v>
      </c>
      <c r="K15" s="11">
        <f t="shared" si="3"/>
        <v>88454906</v>
      </c>
      <c r="L15" s="4">
        <v>611545094</v>
      </c>
      <c r="M15" s="4">
        <v>602926303</v>
      </c>
      <c r="N15" s="4">
        <v>602926303</v>
      </c>
      <c r="O15" s="11">
        <v>0</v>
      </c>
      <c r="P15" s="11">
        <f t="shared" si="4"/>
        <v>8618791</v>
      </c>
      <c r="Q15" s="11">
        <f t="shared" si="1"/>
        <v>0</v>
      </c>
      <c r="R15" s="10">
        <f t="shared" si="2"/>
        <v>0.87363584857142862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436080296.56999969</v>
      </c>
      <c r="L16" s="4">
        <v>15566734703.43</v>
      </c>
      <c r="M16" s="4">
        <v>14449151477.67</v>
      </c>
      <c r="N16" s="4">
        <v>14449151477.67</v>
      </c>
      <c r="O16" s="11">
        <v>0</v>
      </c>
      <c r="P16" s="11">
        <f t="shared" si="4"/>
        <v>1117583225.7600002</v>
      </c>
      <c r="Q16" s="11">
        <f t="shared" si="1"/>
        <v>0</v>
      </c>
      <c r="R16" s="10">
        <f t="shared" si="2"/>
        <v>0.9727497758006951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2174759.8200000525</v>
      </c>
      <c r="L17" s="4">
        <v>742259240.17999995</v>
      </c>
      <c r="M17" s="4">
        <v>729171358.26999998</v>
      </c>
      <c r="N17" s="4">
        <v>729171358.26999998</v>
      </c>
      <c r="O17" s="11">
        <v>0</v>
      </c>
      <c r="P17" s="11">
        <f t="shared" si="4"/>
        <v>13087881.909999967</v>
      </c>
      <c r="Q17" s="11">
        <f t="shared" si="1"/>
        <v>0</v>
      </c>
      <c r="R17" s="10">
        <f t="shared" si="2"/>
        <v>0.99707863985255907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711186224</v>
      </c>
      <c r="L20" s="4">
        <v>0</v>
      </c>
      <c r="M20" s="4">
        <v>0</v>
      </c>
      <c r="N20" s="4">
        <v>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>
        <v>0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2357273927</v>
      </c>
      <c r="L22" s="4">
        <v>3565580923</v>
      </c>
      <c r="M22" s="4">
        <v>1810022488.02</v>
      </c>
      <c r="N22" s="4">
        <v>1384619650.02</v>
      </c>
      <c r="O22" s="11">
        <v>0</v>
      </c>
      <c r="P22" s="11">
        <f t="shared" si="4"/>
        <v>1755558434.98</v>
      </c>
      <c r="Q22" s="11">
        <f t="shared" si="1"/>
        <v>425402838</v>
      </c>
      <c r="R22" s="10">
        <f t="shared" si="2"/>
        <v>0.6020037656333922</v>
      </c>
    </row>
    <row r="23" spans="1:18" ht="15" customHeight="1" thickBot="1" x14ac:dyDescent="0.3">
      <c r="A23" s="43" t="s">
        <v>0</v>
      </c>
      <c r="B23" s="44"/>
      <c r="C23" s="44"/>
      <c r="D23" s="44"/>
      <c r="E23" s="45"/>
      <c r="F23" s="3">
        <f t="shared" ref="F23:Q23" si="5">SUM(F7:F22)</f>
        <v>191733273368</v>
      </c>
      <c r="G23" s="3">
        <f t="shared" si="5"/>
        <v>2652484850</v>
      </c>
      <c r="H23" s="3">
        <f t="shared" si="5"/>
        <v>2652484850</v>
      </c>
      <c r="I23" s="3">
        <f t="shared" si="5"/>
        <v>0</v>
      </c>
      <c r="J23" s="3">
        <f t="shared" si="5"/>
        <v>191733273368</v>
      </c>
      <c r="K23" s="3">
        <f t="shared" si="5"/>
        <v>25214044379.589996</v>
      </c>
      <c r="L23" s="3">
        <f t="shared" si="5"/>
        <v>166519228988.40997</v>
      </c>
      <c r="M23" s="3">
        <f>SUM(M7:M22)</f>
        <v>148019761551.56998</v>
      </c>
      <c r="N23" s="3">
        <f t="shared" si="5"/>
        <v>147571687233.56998</v>
      </c>
      <c r="O23" s="3">
        <f t="shared" si="5"/>
        <v>0</v>
      </c>
      <c r="P23" s="3">
        <f t="shared" si="5"/>
        <v>18499467436.840004</v>
      </c>
      <c r="Q23" s="3">
        <f t="shared" si="5"/>
        <v>448074318</v>
      </c>
      <c r="R23" s="2">
        <f t="shared" si="2"/>
        <v>0.86849416412353275</v>
      </c>
    </row>
    <row r="24" spans="1:18" x14ac:dyDescent="0.25">
      <c r="L24" s="9"/>
      <c r="N24" s="9"/>
    </row>
    <row r="27" spans="1:18" x14ac:dyDescent="0.25">
      <c r="F27" s="42"/>
      <c r="G27" s="42"/>
      <c r="H27" s="9"/>
    </row>
    <row r="28" spans="1:18" x14ac:dyDescent="0.25">
      <c r="F28" s="42"/>
    </row>
    <row r="32" spans="1:18" x14ac:dyDescent="0.25">
      <c r="F32" s="9"/>
    </row>
    <row r="33" spans="6:6" x14ac:dyDescent="0.25">
      <c r="F33" s="41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154771.73470343</v>
      </c>
      <c r="U6" s="38">
        <f>+T6/S6</f>
        <v>0.88084751357541147</v>
      </c>
      <c r="V6" s="29">
        <f>SUM(V7:V10)</f>
        <v>149322.15147767001</v>
      </c>
      <c r="W6" s="35">
        <f>+V6/T6</f>
        <v>0.96478954483386536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+SEPTIEMBRE!L16/1000000</f>
        <v>15566.73470343</v>
      </c>
      <c r="U8" s="39">
        <f t="shared" si="1"/>
        <v>0.42805779259343185</v>
      </c>
      <c r="V8" s="31">
        <f>+SEPTIEMBRE!M16/1000000</f>
        <v>14449.151477670001</v>
      </c>
      <c r="W8" s="36">
        <f t="shared" si="2"/>
        <v>0.92820695880981707</v>
      </c>
      <c r="Y8" s="25" t="s">
        <v>5</v>
      </c>
      <c r="Z8" s="31">
        <v>36365.964999999997</v>
      </c>
      <c r="AA8" s="31" t="e">
        <f>+SEPTIEMBRE!#REF!/1000000</f>
        <v>#REF!</v>
      </c>
      <c r="AB8" s="39" t="e">
        <f t="shared" si="3"/>
        <v>#REF!</v>
      </c>
      <c r="AC8" s="31" t="e">
        <f>+SEPTIEMBRE!#REF!/1000000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3565.580923</v>
      </c>
      <c r="U11" s="38">
        <f t="shared" si="1"/>
        <v>0.5374674174047781</v>
      </c>
      <c r="V11" s="29">
        <f>+V12</f>
        <v>1810.0224880200001</v>
      </c>
      <c r="W11" s="35">
        <f t="shared" si="2"/>
        <v>0.50763747257686354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+SEPTIEMBRE!J22/1000000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+SEPTIEMBRE!L22/1000000</f>
        <v>3565.580923</v>
      </c>
      <c r="U12" s="39">
        <f t="shared" si="1"/>
        <v>0.5374674174047781</v>
      </c>
      <c r="V12" s="31">
        <f>+SEPTIEMBRE!M22/1000000</f>
        <v>1810.0224880200001</v>
      </c>
      <c r="W12" s="36">
        <f t="shared" si="2"/>
        <v>0.50763747257686354</v>
      </c>
      <c r="Y12" s="27" t="s">
        <v>49</v>
      </c>
      <c r="Z12" s="31">
        <v>6634.0410739999998</v>
      </c>
      <c r="AA12" s="31" t="e">
        <f>+SEPTIEMBRE!#REF!/1000000</f>
        <v>#REF!</v>
      </c>
      <c r="AB12" s="39" t="e">
        <f t="shared" si="3"/>
        <v>#REF!</v>
      </c>
      <c r="AC12" s="31" t="e">
        <f>+SEPTIEMBRE!#REF!/1000000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158337.31562643001</v>
      </c>
      <c r="U13" s="40">
        <f t="shared" si="1"/>
        <v>0.8683545044381612</v>
      </c>
      <c r="V13" s="33">
        <f>+V6+V11</f>
        <v>151132.17396569002</v>
      </c>
      <c r="W13" s="37">
        <f t="shared" si="2"/>
        <v>0.95449498665406651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2019-12-05T20:41:17Z</dcterms:modified>
</cp:coreProperties>
</file>